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lanning\Pln Div\02 CURRENT PROJECTS\Transportation\2018 Road Bond Package\"/>
    </mc:Choice>
  </mc:AlternateContent>
  <bookViews>
    <workbookView xWindow="0" yWindow="0" windowWidth="25200" windowHeight="11850" activeTab="1"/>
  </bookViews>
  <sheets>
    <sheet name="DOT Funding Totals" sheetId="2" r:id="rId1"/>
    <sheet name="DOT Proj. Assembly Dist.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B6" i="2"/>
  <c r="H5" i="2"/>
  <c r="G5" i="2"/>
  <c r="F5" i="2"/>
  <c r="E5" i="2"/>
  <c r="D5" i="2"/>
  <c r="C5" i="2"/>
  <c r="B5" i="2"/>
  <c r="H4" i="2"/>
  <c r="G4" i="2"/>
  <c r="F4" i="2"/>
  <c r="E4" i="2"/>
  <c r="D4" i="2"/>
  <c r="C4" i="2"/>
  <c r="B4" i="2"/>
  <c r="H3" i="2"/>
  <c r="H6" i="2" s="1"/>
  <c r="G3" i="2"/>
  <c r="G6" i="2" s="1"/>
  <c r="F3" i="2"/>
  <c r="F6" i="2" s="1"/>
  <c r="E3" i="2"/>
  <c r="E6" i="2" s="1"/>
  <c r="D3" i="2"/>
  <c r="D6" i="2" s="1"/>
  <c r="C3" i="2"/>
  <c r="B3" i="2"/>
</calcChain>
</file>

<file path=xl/sharedStrings.xml><?xml version="1.0" encoding="utf-8"?>
<sst xmlns="http://schemas.openxmlformats.org/spreadsheetml/2006/main" count="197" uniqueCount="114">
  <si>
    <t>ID</t>
  </si>
  <si>
    <t>Description</t>
  </si>
  <si>
    <t>Purpose</t>
  </si>
  <si>
    <t>Estimated Cost (millions)</t>
  </si>
  <si>
    <t>Potential Funding Source</t>
  </si>
  <si>
    <t>Short-Term (2016-2019)</t>
  </si>
  <si>
    <t>1a</t>
  </si>
  <si>
    <t xml:space="preserve">Glenn Highway MP 34-42 Reconstruction Widen to 4 Lanes Parks Hwy to Palmer </t>
  </si>
  <si>
    <t>Congestion Relief</t>
  </si>
  <si>
    <t>FHWA</t>
  </si>
  <si>
    <t xml:space="preserve">Glenn Highway - Erosion Protection MP 63 and MP 64  </t>
  </si>
  <si>
    <t>Safety, Asset Management</t>
  </si>
  <si>
    <r>
      <t>Knik Goose Bay Road</t>
    </r>
    <r>
      <rPr>
        <sz val="10"/>
        <color rgb="FF302A30"/>
        <rFont val="Calibri"/>
        <family val="2"/>
        <scheme val="minor"/>
      </rPr>
      <t xml:space="preserve"> </t>
    </r>
    <r>
      <rPr>
        <b/>
        <sz val="10"/>
        <color rgb="FF302A30"/>
        <rFont val="Calibri"/>
        <family val="2"/>
        <scheme val="minor"/>
      </rPr>
      <t>- Centaur Avenue to Vine Road Widen to 4 Lanes</t>
    </r>
  </si>
  <si>
    <t>Knik Goose Bay Road - Vine Road to Settlers Bay Drive Widen to 4 Lanes</t>
  </si>
  <si>
    <t>State Bond/FHWA</t>
  </si>
  <si>
    <r>
      <t>Parks Highway/Talkeetna Spur Road Pedestrian Improvements</t>
    </r>
    <r>
      <rPr>
        <sz val="10"/>
        <color rgb="FF302A30"/>
        <rFont val="Calibri"/>
        <family val="2"/>
        <scheme val="minor"/>
      </rPr>
      <t xml:space="preserve"> </t>
    </r>
  </si>
  <si>
    <t>Safety</t>
  </si>
  <si>
    <r>
      <t>Parks Highway MP 43.5-48.3 - Lucus Road to Pittman Road Widen to 4 Lanes</t>
    </r>
    <r>
      <rPr>
        <sz val="10"/>
        <color rgb="FF302A30"/>
        <rFont val="Calibri"/>
        <family val="2"/>
        <scheme val="minor"/>
      </rPr>
      <t xml:space="preserve"> </t>
    </r>
  </si>
  <si>
    <t>7a</t>
  </si>
  <si>
    <t>Parks Highway MP 48.8 to 52.3 - Pittman Road to Big Lake Road Reconstruction Widen to 4 lanes</t>
  </si>
  <si>
    <t xml:space="preserve">Congestion Relief </t>
  </si>
  <si>
    <t xml:space="preserve">Point MacKenzie Road Improvement, MP 21.8 to 23 </t>
  </si>
  <si>
    <t xml:space="preserve">Seward Meridian Parkway - Palmer-Wasilla Highway to Seldon Road Widen to 5 Lanes </t>
  </si>
  <si>
    <t>10a</t>
  </si>
  <si>
    <t>Vine Road Improvements - Knik Goose Bay Road to Hollywood Boulevard -</t>
  </si>
  <si>
    <t>11a</t>
  </si>
  <si>
    <t xml:space="preserve">Wasilla Fishhook Road/Main Street (Yenlo Couplet) </t>
  </si>
  <si>
    <t xml:space="preserve">Palmer-Wasilla Highway - Widen to 3 Lanes </t>
  </si>
  <si>
    <t>HSIP</t>
  </si>
  <si>
    <t>13a</t>
  </si>
  <si>
    <t xml:space="preserve">DOT&amp;PF MSB Intersection Improvement Program </t>
  </si>
  <si>
    <t>14a</t>
  </si>
  <si>
    <r>
      <t>Glenn Highway MP 53-56 Reconstruction - Moose Creek Canyon</t>
    </r>
    <r>
      <rPr>
        <sz val="10"/>
        <color rgb="FF302A30"/>
        <rFont val="Calibri"/>
        <family val="2"/>
        <scheme val="minor"/>
      </rPr>
      <t xml:space="preserve"> </t>
    </r>
  </si>
  <si>
    <t>Asset Management</t>
  </si>
  <si>
    <t>15a</t>
  </si>
  <si>
    <r>
      <t>Glenn Highway MP 84.5-92 Rehabilitation - Long Lake Section</t>
    </r>
    <r>
      <rPr>
        <sz val="10"/>
        <color rgb="FF302A30"/>
        <rFont val="Calibri"/>
        <family val="2"/>
        <scheme val="minor"/>
      </rPr>
      <t xml:space="preserve"> </t>
    </r>
  </si>
  <si>
    <t>16a</t>
  </si>
  <si>
    <t xml:space="preserve">Glenn Highway Rehabilitation MP 79-84.5 </t>
  </si>
  <si>
    <t>17a</t>
  </si>
  <si>
    <t xml:space="preserve">Parks Highway Bridge Replacement - Montana and Sheep Creek </t>
  </si>
  <si>
    <t>Asset Management, Safety</t>
  </si>
  <si>
    <t xml:space="preserve">Parks Highway MP 90-99 Rehabilitation (Trapper Creek) </t>
  </si>
  <si>
    <t>Parks Highway MP 99-123.5 Rehabilitation</t>
  </si>
  <si>
    <t>20a</t>
  </si>
  <si>
    <r>
      <t>Parks Highway MP 163-183 Rehabilitation</t>
    </r>
    <r>
      <rPr>
        <sz val="10"/>
        <color rgb="FF302A30"/>
        <rFont val="Calibri"/>
        <family val="2"/>
        <scheme val="minor"/>
      </rPr>
      <t xml:space="preserve"> </t>
    </r>
  </si>
  <si>
    <r>
      <t>Parks Highway MP 183-192</t>
    </r>
    <r>
      <rPr>
        <sz val="10"/>
        <color rgb="FF302A30"/>
        <rFont val="Calibri"/>
        <family val="2"/>
        <scheme val="minor"/>
      </rPr>
      <t xml:space="preserve"> </t>
    </r>
    <r>
      <rPr>
        <b/>
        <sz val="10"/>
        <color rgb="FF302A30"/>
        <rFont val="Calibri"/>
        <family val="2"/>
        <scheme val="minor"/>
      </rPr>
      <t>Rehabilitation</t>
    </r>
  </si>
  <si>
    <t>Medium-Term (2020-2025)</t>
  </si>
  <si>
    <t>1b</t>
  </si>
  <si>
    <r>
      <t xml:space="preserve">Glenn Highway MP 34-42 Reconstruction </t>
    </r>
    <r>
      <rPr>
        <b/>
        <sz val="10"/>
        <color rgb="FF302A30"/>
        <rFont val="Calibri"/>
        <family val="2"/>
        <scheme val="minor"/>
      </rPr>
      <t>Widen to 4 Lanes Parks Hwy to Palmer</t>
    </r>
  </si>
  <si>
    <t>7b</t>
  </si>
  <si>
    <t>Parks Highway MP 48.8 to 52.3 - Pittman Road to Big Lake Road Reconstruction</t>
  </si>
  <si>
    <t>9b</t>
  </si>
  <si>
    <t>Seward Meridian Parkway - Palmer-Wasilla Highway to Seldon Road Widen to 4 Lanes</t>
  </si>
  <si>
    <t>10b</t>
  </si>
  <si>
    <t>Vine Road Improvements - Knik Goose Bay Road to Hollywood Boulevard</t>
  </si>
  <si>
    <t>11b</t>
  </si>
  <si>
    <r>
      <t>Wasilla Fishhook Road/Main Street (Yenlo Couplet)</t>
    </r>
    <r>
      <rPr>
        <sz val="10"/>
        <color theme="1"/>
        <rFont val="Calibri"/>
        <family val="2"/>
        <scheme val="minor"/>
      </rPr>
      <t xml:space="preserve"> </t>
    </r>
  </si>
  <si>
    <t>13b</t>
  </si>
  <si>
    <r>
      <t>DOT&amp;PF MSB Intersection Improvement Program</t>
    </r>
    <r>
      <rPr>
        <sz val="10"/>
        <color theme="1"/>
        <rFont val="Calibri"/>
        <family val="2"/>
        <scheme val="minor"/>
      </rPr>
      <t xml:space="preserve"> </t>
    </r>
  </si>
  <si>
    <t>14b</t>
  </si>
  <si>
    <r>
      <t>Glenn Highway MP 53-56 Reconstruction - Moose Creek Canyon</t>
    </r>
    <r>
      <rPr>
        <sz val="10"/>
        <color theme="1"/>
        <rFont val="Calibri"/>
        <family val="2"/>
        <scheme val="minor"/>
      </rPr>
      <t xml:space="preserve"> </t>
    </r>
  </si>
  <si>
    <t>17b</t>
  </si>
  <si>
    <t xml:space="preserve">Parks Highway Bridge Replacement - Montana and Sheep Creeks </t>
  </si>
  <si>
    <t>20b</t>
  </si>
  <si>
    <r>
      <t>Parks Highway MP 163-183 Rehabilitation</t>
    </r>
    <r>
      <rPr>
        <sz val="10"/>
        <color theme="1"/>
        <rFont val="Calibri"/>
        <family val="2"/>
        <scheme val="minor"/>
      </rPr>
      <t xml:space="preserve"> - </t>
    </r>
  </si>
  <si>
    <t>22a</t>
  </si>
  <si>
    <t>Knik Goose Bay Road - Settlers Bay to South Alix Drive Widen to 4 Lanes: Design, ROW, Utilities</t>
  </si>
  <si>
    <t>23a</t>
  </si>
  <si>
    <r>
      <t>Parks Highway Alternative Corridor</t>
    </r>
    <r>
      <rPr>
        <sz val="10"/>
        <color rgb="FF302A30"/>
        <rFont val="Calibri"/>
        <family val="2"/>
        <scheme val="minor"/>
      </rPr>
      <t xml:space="preserve"> - </t>
    </r>
    <r>
      <rPr>
        <b/>
        <sz val="10"/>
        <color rgb="FF302A30"/>
        <rFont val="Calibri"/>
        <family val="2"/>
        <scheme val="minor"/>
      </rPr>
      <t xml:space="preserve">Seward Meridian Parkway to Knik Goose Bay Road: Design, ROW, Utilities  </t>
    </r>
  </si>
  <si>
    <t>FHWA/State</t>
  </si>
  <si>
    <r>
      <t>Glenn Parks Interchange - Hospital Access Improvements</t>
    </r>
    <r>
      <rPr>
        <sz val="10"/>
        <color rgb="FF302A30"/>
        <rFont val="Calibri"/>
        <family val="2"/>
        <scheme val="minor"/>
      </rPr>
      <t xml:space="preserve">  2</t>
    </r>
    <r>
      <rPr>
        <vertAlign val="superscript"/>
        <sz val="10"/>
        <color rgb="FF302A30"/>
        <rFont val="Calibri"/>
        <family val="2"/>
        <scheme val="minor"/>
      </rPr>
      <t>nd</t>
    </r>
    <r>
      <rPr>
        <sz val="10"/>
        <color rgb="FF302A30"/>
        <rFont val="Calibri"/>
        <family val="2"/>
        <scheme val="minor"/>
      </rPr>
      <t xml:space="preserve"> Access to Hospital</t>
    </r>
  </si>
  <si>
    <t>Safety/Access</t>
  </si>
  <si>
    <t xml:space="preserve">Old Glenn Highway - New Glenn Highway to Airport Road </t>
  </si>
  <si>
    <t>State</t>
  </si>
  <si>
    <r>
      <t xml:space="preserve">Ongoing DOT&amp;PF Asset Management and Safety Improvement Program: </t>
    </r>
    <r>
      <rPr>
        <sz val="10"/>
        <color theme="1"/>
        <rFont val="Calibri"/>
        <family val="2"/>
        <scheme val="minor"/>
      </rPr>
      <t>Annual funding for future asset management and HSIP at $4.0 million/year.</t>
    </r>
    <r>
      <rPr>
        <b/>
        <sz val="10"/>
        <color theme="1"/>
        <rFont val="Calibri"/>
        <family val="2"/>
        <scheme val="minor"/>
      </rPr>
      <t xml:space="preserve"> </t>
    </r>
  </si>
  <si>
    <t>Asset Management and Safety</t>
  </si>
  <si>
    <t>FHWA/HSIP</t>
  </si>
  <si>
    <t>Long-Term (2026-2035)</t>
  </si>
  <si>
    <t>10c</t>
  </si>
  <si>
    <r>
      <t>Vine Road Improvements – Hollywood Boulevard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to the Parks Highway</t>
    </r>
  </si>
  <si>
    <t>Congestion Relief, Connectivity, Safety</t>
  </si>
  <si>
    <t>16b</t>
  </si>
  <si>
    <r>
      <t>Glenn Highway Rehabilitation MP 79-84.5</t>
    </r>
    <r>
      <rPr>
        <sz val="10"/>
        <color theme="1"/>
        <rFont val="Calibri"/>
        <family val="2"/>
        <scheme val="minor"/>
      </rPr>
      <t xml:space="preserve"> </t>
    </r>
  </si>
  <si>
    <t>22b</t>
  </si>
  <si>
    <t xml:space="preserve">Knik Goose Bay Road - Settlers Bay to South Alix Drive </t>
  </si>
  <si>
    <t>23b</t>
  </si>
  <si>
    <t>Parks Highway Alternative Corridor Segment I: Parks Highway/Seward Meridian to Knik Goose Bay Road</t>
  </si>
  <si>
    <t>Palmer Wasilla Highway: Seward Meridian Parkway to Fred Meyers 5 lane</t>
  </si>
  <si>
    <t xml:space="preserve">South Big Lake Road - North Shore Drive to Hollywood Road Rehabilitation </t>
  </si>
  <si>
    <t>Big Lake Road - North Shore Drive to Parks Highway Reconstruction Widen to 4 Lanes</t>
  </si>
  <si>
    <t>Bogard Road Between Seldon and Trunk Widen to 4 Lanes</t>
  </si>
  <si>
    <t>Congestion Relief Capacity</t>
  </si>
  <si>
    <t>Palmer-Wasilla Highway Extension Reconstruction Widen to 4 Lanes</t>
  </si>
  <si>
    <t>Parks Highway Alternative Corridor Segment 2: Knik Goose Bay Road to Vine Road: Design, ROW, Utilities , Construction</t>
  </si>
  <si>
    <r>
      <t xml:space="preserve">Ongoing DOT&amp;PF Asset Management and Safety Improvement Program: </t>
    </r>
    <r>
      <rPr>
        <sz val="10"/>
        <color theme="1"/>
        <rFont val="Calibri"/>
        <family val="2"/>
        <scheme val="minor"/>
      </rPr>
      <t>Annual funding for future asset management and HSIP projects not currently identified at $8.5 million/year</t>
    </r>
    <r>
      <rPr>
        <b/>
        <sz val="10"/>
        <color theme="1"/>
        <rFont val="Calibri"/>
        <family val="2"/>
        <scheme val="minor"/>
      </rPr>
      <t xml:space="preserve"> </t>
    </r>
  </si>
  <si>
    <t>Assembly District</t>
  </si>
  <si>
    <t>2,3</t>
  </si>
  <si>
    <t>4,5</t>
  </si>
  <si>
    <t>4,7</t>
  </si>
  <si>
    <t>3,4,6</t>
  </si>
  <si>
    <t>1,2,3,4</t>
  </si>
  <si>
    <t>Various</t>
  </si>
  <si>
    <t>4,5,7</t>
  </si>
  <si>
    <t>All</t>
  </si>
  <si>
    <t>5,7</t>
  </si>
  <si>
    <t>1,3</t>
  </si>
  <si>
    <t>Total</t>
  </si>
  <si>
    <t>Assembly District Benefits from DOT Funding</t>
  </si>
  <si>
    <t>Short Term Funding; 2016-2019 (Millions)</t>
  </si>
  <si>
    <t>Medium-Term Funding 2020-2025 (Millions)</t>
  </si>
  <si>
    <t>Long-Term Funding 2026-2035 (Millions)</t>
  </si>
  <si>
    <t>DOT Projects in the MSB by Assembly District</t>
  </si>
  <si>
    <t>*Some projects spanned multiple districts. The total project cost was applied to each beneficiary district; project benefits were not divided according to exact perceived benefit</t>
  </si>
  <si>
    <t>*Columns A-H taken from 2035 LRTP Upddate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</si>
</sst>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02A3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02A30"/>
      <name val="Calibri"/>
      <family val="2"/>
      <scheme val="minor"/>
    </font>
    <font>
      <vertAlign val="superscript"/>
      <sz val="10"/>
      <color rgb="FF302A3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599BD"/>
        <bgColor indexed="64"/>
      </patternFill>
    </fill>
    <fill>
      <patternFill patternType="solid">
        <fgColor rgb="FFC9EEF9"/>
        <bgColor indexed="64"/>
      </patternFill>
    </fill>
    <fill>
      <patternFill patternType="solid">
        <fgColor rgb="FFED9E3D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8" fontId="4" fillId="0" borderId="5" xfId="0" applyNumberFormat="1" applyFont="1" applyBorder="1" applyAlignment="1">
      <alignment horizontal="center" vertical="center" wrapText="1"/>
    </xf>
    <xf numFmtId="8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8" fontId="10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8" fontId="4" fillId="0" borderId="6" xfId="0" applyNumberFormat="1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8" fontId="0" fillId="0" borderId="12" xfId="0" applyNumberFormat="1" applyBorder="1"/>
    <xf numFmtId="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8" fontId="0" fillId="0" borderId="21" xfId="0" applyNumberFormat="1" applyBorder="1"/>
    <xf numFmtId="8" fontId="0" fillId="0" borderId="22" xfId="0" applyNumberFormat="1" applyBorder="1"/>
    <xf numFmtId="0" fontId="12" fillId="0" borderId="17" xfId="0" applyFont="1" applyBorder="1" applyAlignment="1">
      <alignment horizontal="center" vertical="center"/>
    </xf>
    <xf numFmtId="8" fontId="12" fillId="0" borderId="18" xfId="0" applyNumberFormat="1" applyFont="1" applyBorder="1"/>
    <xf numFmtId="8" fontId="12" fillId="0" borderId="19" xfId="0" applyNumberFormat="1" applyFont="1" applyBorder="1"/>
    <xf numFmtId="0" fontId="0" fillId="0" borderId="0" xfId="0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K8" sqref="K8"/>
    </sheetView>
  </sheetViews>
  <sheetFormatPr defaultRowHeight="15" x14ac:dyDescent="0.25"/>
  <cols>
    <col min="1" max="1" width="40.42578125" bestFit="1" customWidth="1"/>
  </cols>
  <sheetData>
    <row r="1" spans="1:8" ht="15.75" thickBot="1" x14ac:dyDescent="0.3">
      <c r="A1" s="50" t="s">
        <v>107</v>
      </c>
      <c r="B1" s="51"/>
      <c r="C1" s="51"/>
      <c r="D1" s="51"/>
      <c r="E1" s="51"/>
      <c r="F1" s="51"/>
      <c r="G1" s="51"/>
      <c r="H1" s="52"/>
    </row>
    <row r="2" spans="1:8" x14ac:dyDescent="0.25">
      <c r="A2" s="47" t="s">
        <v>95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9">
        <v>7</v>
      </c>
    </row>
    <row r="3" spans="1:8" x14ac:dyDescent="0.25">
      <c r="A3" s="44" t="s">
        <v>108</v>
      </c>
      <c r="B3" s="45">
        <f>'DOT Proj. Assembly Dist.'!D5+'DOT Proj. Assembly Dist.'!D15+'DOT Proj. Assembly Dist.'!D16+'DOT Proj. Assembly Dist.'!D17+'DOT Proj. Assembly Dist.'!D18+'DOT Proj. Assembly Dist.'!D19</f>
        <v>48.1</v>
      </c>
      <c r="C3" s="45">
        <f>'DOT Proj. Assembly Dist.'!D4+'DOT Proj. Assembly Dist.'!D15+'DOT Proj. Assembly Dist.'!D16</f>
        <v>82.8</v>
      </c>
      <c r="D3" s="45">
        <f>'DOT Proj. Assembly Dist.'!D4+'DOT Proj. Assembly Dist.'!D12+'DOT Proj. Assembly Dist.'!D15+'DOT Proj. Assembly Dist.'!D16</f>
        <v>112.1</v>
      </c>
      <c r="E3" s="45">
        <f>'DOT Proj. Assembly Dist.'!D6+'DOT Proj. Assembly Dist.'!D9+'DOT Proj. Assembly Dist.'!D12+'DOT Proj. Assembly Dist.'!D14+'DOT Proj. Assembly Dist.'!D15+'DOT Proj. Assembly Dist.'!D16</f>
        <v>160.1</v>
      </c>
      <c r="F3" s="45">
        <f>'DOT Proj. Assembly Dist.'!D6+'DOT Proj. Assembly Dist.'!D7+'DOT Proj. Assembly Dist.'!D11+'DOT Proj. Assembly Dist.'!D13+'DOT Proj. Assembly Dist.'!D16</f>
        <v>118.63000000000001</v>
      </c>
      <c r="G3" s="45">
        <f>'DOT Proj. Assembly Dist.'!D12+'DOT Proj. Assembly Dist.'!D16</f>
        <v>34.299999999999997</v>
      </c>
      <c r="H3" s="46">
        <f>'DOT Proj. Assembly Dist.'!D8+'DOT Proj. Assembly Dist.'!D9+'DOT Proj. Assembly Dist.'!D10+'DOT Proj. Assembly Dist.'!D16+'DOT Proj. Assembly Dist.'!D20+'DOT Proj. Assembly Dist.'!D21+'DOT Proj. Assembly Dist.'!D22+'DOT Proj. Assembly Dist.'!D23+'DOT Proj. Assembly Dist.'!D24</f>
        <v>125.07000000000001</v>
      </c>
    </row>
    <row r="4" spans="1:8" x14ac:dyDescent="0.25">
      <c r="A4" s="44" t="s">
        <v>109</v>
      </c>
      <c r="B4" s="45">
        <f>'DOT Proj. Assembly Dist.'!E31+'DOT Proj. Assembly Dist.'!E32+'DOT Proj. Assembly Dist.'!E39</f>
        <v>97</v>
      </c>
      <c r="C4" s="45">
        <f>'DOT Proj. Assembly Dist.'!E26+'DOT Proj. Assembly Dist.'!E31+'DOT Proj. Assembly Dist.'!E37+'DOT Proj. Assembly Dist.'!E38+'DOT Proj. Assembly Dist.'!E39</f>
        <v>90.3</v>
      </c>
      <c r="D4" s="45">
        <f>'DOT Proj. Assembly Dist.'!E26+'DOT Proj. Assembly Dist.'!E28+'DOT Proj. Assembly Dist.'!E31+'DOT Proj. Assembly Dist.'!E37+'DOT Proj. Assembly Dist.'!E39</f>
        <v>91.7</v>
      </c>
      <c r="E4" s="45">
        <f>'DOT Proj. Assembly Dist.'!E28+'DOT Proj. Assembly Dist.'!E30+'DOT Proj. Assembly Dist.'!E31+'DOT Proj. Assembly Dist.'!E36+'DOT Proj. Assembly Dist.'!E39</f>
        <v>92.1</v>
      </c>
      <c r="F4" s="45">
        <f>'DOT Proj. Assembly Dist.'!E29+'DOT Proj. Assembly Dist.'!E31+'DOT Proj. Assembly Dist.'!E35+'DOT Proj. Assembly Dist.'!E39</f>
        <v>55.7</v>
      </c>
      <c r="G4" s="45">
        <f>'DOT Proj. Assembly Dist.'!E28+'DOT Proj. Assembly Dist.'!E31+'DOT Proj. Assembly Dist.'!E39</f>
        <v>52.4</v>
      </c>
      <c r="H4" s="46">
        <f>'DOT Proj. Assembly Dist.'!E27+'DOT Proj. Assembly Dist.'!E31+'DOT Proj. Assembly Dist.'!E33+'DOT Proj. Assembly Dist.'!E34+'DOT Proj. Assembly Dist.'!E39</f>
        <v>123.56</v>
      </c>
    </row>
    <row r="5" spans="1:8" ht="15.75" thickBot="1" x14ac:dyDescent="0.3">
      <c r="A5" s="53" t="s">
        <v>110</v>
      </c>
      <c r="B5" s="54">
        <f>'DOT Proj. Assembly Dist.'!E42+'DOT Proj. Assembly Dist.'!E48+'DOT Proj. Assembly Dist.'!E51</f>
        <v>170.3</v>
      </c>
      <c r="C5" s="54">
        <f>'DOT Proj. Assembly Dist.'!E51</f>
        <v>85</v>
      </c>
      <c r="D5" s="54">
        <f>'DOT Proj. Assembly Dist.'!E48+'DOT Proj. Assembly Dist.'!E51</f>
        <v>134</v>
      </c>
      <c r="E5" s="54">
        <f>'DOT Proj. Assembly Dist.'!E41+'DOT Proj. Assembly Dist.'!E44+'DOT Proj. Assembly Dist.'!E45+'DOT Proj. Assembly Dist.'!E49+'DOT Proj. Assembly Dist.'!E50+'DOT Proj. Assembly Dist.'!E51</f>
        <v>460.9</v>
      </c>
      <c r="F5" s="54">
        <f>'DOT Proj. Assembly Dist.'!E41+'DOT Proj. Assembly Dist.'!E43+'DOT Proj. Assembly Dist.'!E46+'DOT Proj. Assembly Dist.'!E47+'DOT Proj. Assembly Dist.'!E50+'DOT Proj. Assembly Dist.'!E51</f>
        <v>326.3</v>
      </c>
      <c r="G5" s="54">
        <f>'DOT Proj. Assembly Dist.'!E51</f>
        <v>85</v>
      </c>
      <c r="H5" s="55">
        <f>'DOT Proj. Assembly Dist.'!E41+'DOT Proj. Assembly Dist.'!E47+'DOT Proj. Assembly Dist.'!E51</f>
        <v>123.5</v>
      </c>
    </row>
    <row r="6" spans="1:8" ht="15.75" thickBot="1" x14ac:dyDescent="0.3">
      <c r="A6" s="56" t="s">
        <v>106</v>
      </c>
      <c r="B6" s="57">
        <f>SUM(B3:B5)</f>
        <v>315.39999999999998</v>
      </c>
      <c r="C6" s="57">
        <f>SUM(C3:C5)</f>
        <v>258.10000000000002</v>
      </c>
      <c r="D6" s="57">
        <f>SUM(D3:D5)</f>
        <v>337.8</v>
      </c>
      <c r="E6" s="57">
        <f>SUM(E3:E5)</f>
        <v>713.09999999999991</v>
      </c>
      <c r="F6" s="57">
        <f>SUM(F3:F5)</f>
        <v>500.63</v>
      </c>
      <c r="G6" s="57">
        <f>SUM(G3:G5)</f>
        <v>171.7</v>
      </c>
      <c r="H6" s="58">
        <f>SUM(H3:H5)</f>
        <v>372.13</v>
      </c>
    </row>
    <row r="8" spans="1:8" ht="75" x14ac:dyDescent="0.25">
      <c r="A8" s="59" t="s">
        <v>112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40" zoomScale="80" zoomScaleNormal="80" workbookViewId="0">
      <selection activeCell="G61" sqref="G61"/>
    </sheetView>
  </sheetViews>
  <sheetFormatPr defaultRowHeight="15" x14ac:dyDescent="0.25"/>
  <cols>
    <col min="2" max="2" width="37.140625" customWidth="1"/>
    <col min="3" max="3" width="27.85546875" customWidth="1"/>
    <col min="4" max="4" width="9.28515625" hidden="1" customWidth="1"/>
    <col min="5" max="5" width="8.85546875" customWidth="1"/>
    <col min="6" max="6" width="3.85546875" hidden="1" customWidth="1"/>
    <col min="7" max="7" width="18.42578125" customWidth="1"/>
    <col min="11" max="11" width="34.28515625" bestFit="1" customWidth="1"/>
  </cols>
  <sheetData>
    <row r="1" spans="1:8" ht="26.25" customHeight="1" thickBot="1" x14ac:dyDescent="0.3">
      <c r="A1" s="41" t="s">
        <v>111</v>
      </c>
      <c r="B1" s="42"/>
      <c r="C1" s="42"/>
      <c r="D1" s="42"/>
      <c r="E1" s="42"/>
      <c r="F1" s="42"/>
      <c r="G1" s="42"/>
      <c r="H1" s="43"/>
    </row>
    <row r="2" spans="1:8" ht="26.25" thickBot="1" x14ac:dyDescent="0.3">
      <c r="A2" s="36" t="s">
        <v>0</v>
      </c>
      <c r="B2" s="37" t="s">
        <v>1</v>
      </c>
      <c r="C2" s="37" t="s">
        <v>2</v>
      </c>
      <c r="D2" s="38" t="s">
        <v>3</v>
      </c>
      <c r="E2" s="39"/>
      <c r="F2" s="40"/>
      <c r="G2" s="37" t="s">
        <v>4</v>
      </c>
      <c r="H2" s="31" t="s">
        <v>95</v>
      </c>
    </row>
    <row r="3" spans="1:8" ht="15.75" thickBot="1" x14ac:dyDescent="0.3">
      <c r="A3" s="25" t="s">
        <v>5</v>
      </c>
      <c r="B3" s="26"/>
      <c r="C3" s="26"/>
      <c r="D3" s="26"/>
      <c r="E3" s="26"/>
      <c r="F3" s="26"/>
      <c r="G3" s="27"/>
      <c r="H3" s="35"/>
    </row>
    <row r="4" spans="1:8" ht="26.25" thickBot="1" x14ac:dyDescent="0.3">
      <c r="A4" s="32" t="s">
        <v>6</v>
      </c>
      <c r="B4" s="1" t="s">
        <v>7</v>
      </c>
      <c r="C4" s="2" t="s">
        <v>8</v>
      </c>
      <c r="D4" s="28">
        <v>56</v>
      </c>
      <c r="E4" s="29"/>
      <c r="F4" s="30"/>
      <c r="G4" s="3" t="s">
        <v>9</v>
      </c>
      <c r="H4" s="34" t="s">
        <v>96</v>
      </c>
    </row>
    <row r="5" spans="1:8" ht="26.25" thickBot="1" x14ac:dyDescent="0.3">
      <c r="A5" s="32">
        <v>2</v>
      </c>
      <c r="B5" s="1" t="s">
        <v>10</v>
      </c>
      <c r="C5" s="2" t="s">
        <v>11</v>
      </c>
      <c r="D5" s="28">
        <v>5.6</v>
      </c>
      <c r="E5" s="29"/>
      <c r="F5" s="30"/>
      <c r="G5" s="3" t="s">
        <v>9</v>
      </c>
      <c r="H5" s="34">
        <v>1</v>
      </c>
    </row>
    <row r="6" spans="1:8" ht="26.25" thickBot="1" x14ac:dyDescent="0.3">
      <c r="A6" s="32">
        <v>3</v>
      </c>
      <c r="B6" s="1" t="s">
        <v>12</v>
      </c>
      <c r="C6" s="2" t="s">
        <v>8</v>
      </c>
      <c r="D6" s="28">
        <v>83.2</v>
      </c>
      <c r="E6" s="29"/>
      <c r="F6" s="30"/>
      <c r="G6" s="3" t="s">
        <v>9</v>
      </c>
      <c r="H6" s="34" t="s">
        <v>97</v>
      </c>
    </row>
    <row r="7" spans="1:8" ht="26.25" thickBot="1" x14ac:dyDescent="0.3">
      <c r="A7" s="32">
        <v>4</v>
      </c>
      <c r="B7" s="1" t="s">
        <v>13</v>
      </c>
      <c r="C7" s="2" t="s">
        <v>8</v>
      </c>
      <c r="D7" s="28">
        <v>27.2</v>
      </c>
      <c r="E7" s="29"/>
      <c r="F7" s="30"/>
      <c r="G7" s="3" t="s">
        <v>14</v>
      </c>
      <c r="H7" s="34">
        <v>5</v>
      </c>
    </row>
    <row r="8" spans="1:8" ht="26.25" thickBot="1" x14ac:dyDescent="0.3">
      <c r="A8" s="32">
        <v>5</v>
      </c>
      <c r="B8" s="1" t="s">
        <v>15</v>
      </c>
      <c r="C8" s="2" t="s">
        <v>16</v>
      </c>
      <c r="D8" s="28">
        <v>3.17</v>
      </c>
      <c r="E8" s="29"/>
      <c r="F8" s="30"/>
      <c r="G8" s="3" t="s">
        <v>9</v>
      </c>
      <c r="H8" s="34">
        <v>7</v>
      </c>
    </row>
    <row r="9" spans="1:8" ht="26.25" thickBot="1" x14ac:dyDescent="0.3">
      <c r="A9" s="32">
        <v>6</v>
      </c>
      <c r="B9" s="1" t="s">
        <v>17</v>
      </c>
      <c r="C9" s="2" t="s">
        <v>8</v>
      </c>
      <c r="D9" s="28">
        <v>15.1</v>
      </c>
      <c r="E9" s="29"/>
      <c r="F9" s="30"/>
      <c r="G9" s="3" t="s">
        <v>9</v>
      </c>
      <c r="H9" s="34" t="s">
        <v>98</v>
      </c>
    </row>
    <row r="10" spans="1:8" ht="39" thickBot="1" x14ac:dyDescent="0.3">
      <c r="A10" s="32" t="s">
        <v>18</v>
      </c>
      <c r="B10" s="1" t="s">
        <v>19</v>
      </c>
      <c r="C10" s="2" t="s">
        <v>20</v>
      </c>
      <c r="D10" s="28">
        <v>42.8</v>
      </c>
      <c r="E10" s="29"/>
      <c r="F10" s="30"/>
      <c r="G10" s="3" t="s">
        <v>9</v>
      </c>
      <c r="H10" s="34">
        <v>7</v>
      </c>
    </row>
    <row r="11" spans="1:8" ht="26.25" thickBot="1" x14ac:dyDescent="0.3">
      <c r="A11" s="32">
        <v>8</v>
      </c>
      <c r="B11" s="1" t="s">
        <v>21</v>
      </c>
      <c r="C11" s="2" t="s">
        <v>8</v>
      </c>
      <c r="D11" s="28">
        <v>1.23</v>
      </c>
      <c r="E11" s="29"/>
      <c r="F11" s="30"/>
      <c r="G11" s="3" t="s">
        <v>9</v>
      </c>
      <c r="H11" s="34">
        <v>5</v>
      </c>
    </row>
    <row r="12" spans="1:8" ht="26.25" thickBot="1" x14ac:dyDescent="0.3">
      <c r="A12" s="32">
        <v>9</v>
      </c>
      <c r="B12" s="1" t="s">
        <v>22</v>
      </c>
      <c r="C12" s="2" t="s">
        <v>8</v>
      </c>
      <c r="D12" s="28">
        <v>29.3</v>
      </c>
      <c r="E12" s="29"/>
      <c r="F12" s="30"/>
      <c r="G12" s="3" t="s">
        <v>9</v>
      </c>
      <c r="H12" s="34" t="s">
        <v>99</v>
      </c>
    </row>
    <row r="13" spans="1:8" ht="26.25" thickBot="1" x14ac:dyDescent="0.3">
      <c r="A13" s="32" t="s">
        <v>23</v>
      </c>
      <c r="B13" s="1" t="s">
        <v>24</v>
      </c>
      <c r="C13" s="2" t="s">
        <v>8</v>
      </c>
      <c r="D13" s="28">
        <v>2</v>
      </c>
      <c r="E13" s="29"/>
      <c r="F13" s="30"/>
      <c r="G13" s="3" t="s">
        <v>9</v>
      </c>
      <c r="H13" s="34">
        <v>5</v>
      </c>
    </row>
    <row r="14" spans="1:8" ht="26.25" thickBot="1" x14ac:dyDescent="0.3">
      <c r="A14" s="32" t="s">
        <v>25</v>
      </c>
      <c r="B14" s="1" t="s">
        <v>26</v>
      </c>
      <c r="C14" s="2" t="s">
        <v>8</v>
      </c>
      <c r="D14" s="28">
        <v>5.7</v>
      </c>
      <c r="E14" s="29"/>
      <c r="F14" s="30"/>
      <c r="G14" s="3" t="s">
        <v>9</v>
      </c>
      <c r="H14" s="34">
        <v>4</v>
      </c>
    </row>
    <row r="15" spans="1:8" ht="15.75" thickBot="1" x14ac:dyDescent="0.3">
      <c r="A15" s="32">
        <v>12</v>
      </c>
      <c r="B15" s="1" t="s">
        <v>27</v>
      </c>
      <c r="C15" s="2" t="s">
        <v>16</v>
      </c>
      <c r="D15" s="28">
        <v>21.8</v>
      </c>
      <c r="E15" s="29"/>
      <c r="F15" s="30"/>
      <c r="G15" s="3" t="s">
        <v>28</v>
      </c>
      <c r="H15" s="34" t="s">
        <v>100</v>
      </c>
    </row>
    <row r="16" spans="1:8" ht="26.25" thickBot="1" x14ac:dyDescent="0.3">
      <c r="A16" s="32" t="s">
        <v>29</v>
      </c>
      <c r="B16" s="1" t="s">
        <v>30</v>
      </c>
      <c r="C16" s="2" t="s">
        <v>16</v>
      </c>
      <c r="D16" s="28">
        <v>5</v>
      </c>
      <c r="E16" s="29"/>
      <c r="F16" s="30"/>
      <c r="G16" s="3" t="s">
        <v>28</v>
      </c>
      <c r="H16" s="34" t="s">
        <v>101</v>
      </c>
    </row>
    <row r="17" spans="1:8" ht="26.25" thickBot="1" x14ac:dyDescent="0.3">
      <c r="A17" s="32" t="s">
        <v>31</v>
      </c>
      <c r="B17" s="1" t="s">
        <v>32</v>
      </c>
      <c r="C17" s="2" t="s">
        <v>33</v>
      </c>
      <c r="D17" s="28">
        <v>3</v>
      </c>
      <c r="E17" s="29"/>
      <c r="F17" s="30"/>
      <c r="G17" s="3" t="s">
        <v>9</v>
      </c>
      <c r="H17" s="34">
        <v>1</v>
      </c>
    </row>
    <row r="18" spans="1:8" ht="26.25" thickBot="1" x14ac:dyDescent="0.3">
      <c r="A18" s="32" t="s">
        <v>34</v>
      </c>
      <c r="B18" s="1" t="s">
        <v>35</v>
      </c>
      <c r="C18" s="2" t="s">
        <v>33</v>
      </c>
      <c r="D18" s="28">
        <v>5</v>
      </c>
      <c r="E18" s="29"/>
      <c r="F18" s="30"/>
      <c r="G18" s="3" t="s">
        <v>9</v>
      </c>
      <c r="H18" s="34">
        <v>1</v>
      </c>
    </row>
    <row r="19" spans="1:8" ht="15.75" thickBot="1" x14ac:dyDescent="0.3">
      <c r="A19" s="32" t="s">
        <v>36</v>
      </c>
      <c r="B19" s="1" t="s">
        <v>37</v>
      </c>
      <c r="C19" s="2" t="s">
        <v>33</v>
      </c>
      <c r="D19" s="28">
        <v>7.7</v>
      </c>
      <c r="E19" s="29"/>
      <c r="F19" s="30"/>
      <c r="G19" s="3" t="s">
        <v>9</v>
      </c>
      <c r="H19" s="34">
        <v>1</v>
      </c>
    </row>
    <row r="20" spans="1:8" ht="26.25" thickBot="1" x14ac:dyDescent="0.3">
      <c r="A20" s="32" t="s">
        <v>38</v>
      </c>
      <c r="B20" s="1" t="s">
        <v>39</v>
      </c>
      <c r="C20" s="2" t="s">
        <v>40</v>
      </c>
      <c r="D20" s="28">
        <v>0.73</v>
      </c>
      <c r="E20" s="29"/>
      <c r="F20" s="30"/>
      <c r="G20" s="3" t="s">
        <v>9</v>
      </c>
      <c r="H20" s="34">
        <v>7</v>
      </c>
    </row>
    <row r="21" spans="1:8" ht="26.25" thickBot="1" x14ac:dyDescent="0.3">
      <c r="A21" s="32">
        <v>18</v>
      </c>
      <c r="B21" s="1" t="s">
        <v>41</v>
      </c>
      <c r="C21" s="2" t="s">
        <v>33</v>
      </c>
      <c r="D21" s="28">
        <v>21</v>
      </c>
      <c r="E21" s="29"/>
      <c r="F21" s="30"/>
      <c r="G21" s="3" t="s">
        <v>9</v>
      </c>
      <c r="H21" s="34">
        <v>7</v>
      </c>
    </row>
    <row r="22" spans="1:8" ht="15.75" thickBot="1" x14ac:dyDescent="0.3">
      <c r="A22" s="32">
        <v>19</v>
      </c>
      <c r="B22" s="1" t="s">
        <v>42</v>
      </c>
      <c r="C22" s="2" t="s">
        <v>33</v>
      </c>
      <c r="D22" s="28">
        <v>35.76</v>
      </c>
      <c r="E22" s="29"/>
      <c r="F22" s="30"/>
      <c r="G22" s="3" t="s">
        <v>9</v>
      </c>
      <c r="H22" s="34">
        <v>7</v>
      </c>
    </row>
    <row r="23" spans="1:8" ht="15.75" thickBot="1" x14ac:dyDescent="0.3">
      <c r="A23" s="32" t="s">
        <v>43</v>
      </c>
      <c r="B23" s="1" t="s">
        <v>44</v>
      </c>
      <c r="C23" s="2" t="s">
        <v>33</v>
      </c>
      <c r="D23" s="28">
        <v>0.59</v>
      </c>
      <c r="E23" s="29"/>
      <c r="F23" s="30"/>
      <c r="G23" s="3" t="s">
        <v>9</v>
      </c>
      <c r="H23" s="34">
        <v>7</v>
      </c>
    </row>
    <row r="24" spans="1:8" ht="15.75" thickBot="1" x14ac:dyDescent="0.3">
      <c r="A24" s="32">
        <v>21</v>
      </c>
      <c r="B24" s="1" t="s">
        <v>45</v>
      </c>
      <c r="C24" s="2" t="s">
        <v>33</v>
      </c>
      <c r="D24" s="28">
        <v>0.92</v>
      </c>
      <c r="E24" s="29"/>
      <c r="F24" s="30"/>
      <c r="G24" s="3" t="s">
        <v>9</v>
      </c>
      <c r="H24" s="34">
        <v>7</v>
      </c>
    </row>
    <row r="25" spans="1:8" ht="15.75" thickBot="1" x14ac:dyDescent="0.3">
      <c r="A25" s="25" t="s">
        <v>46</v>
      </c>
      <c r="B25" s="26"/>
      <c r="C25" s="26"/>
      <c r="D25" s="26"/>
      <c r="E25" s="26"/>
      <c r="F25" s="26"/>
      <c r="G25" s="27"/>
      <c r="H25" s="34"/>
    </row>
    <row r="26" spans="1:8" ht="26.25" thickBot="1" x14ac:dyDescent="0.3">
      <c r="A26" s="32" t="s">
        <v>47</v>
      </c>
      <c r="B26" s="4" t="s">
        <v>48</v>
      </c>
      <c r="C26" s="11" t="s">
        <v>8</v>
      </c>
      <c r="D26" s="12"/>
      <c r="E26" s="5">
        <v>27.3</v>
      </c>
      <c r="F26" s="13" t="s">
        <v>9</v>
      </c>
      <c r="G26" s="14"/>
      <c r="H26" s="34" t="s">
        <v>96</v>
      </c>
    </row>
    <row r="27" spans="1:8" ht="26.25" thickBot="1" x14ac:dyDescent="0.3">
      <c r="A27" s="32" t="s">
        <v>49</v>
      </c>
      <c r="B27" s="1" t="s">
        <v>50</v>
      </c>
      <c r="C27" s="11" t="s">
        <v>8</v>
      </c>
      <c r="D27" s="12"/>
      <c r="E27" s="5">
        <v>15.5</v>
      </c>
      <c r="F27" s="13" t="s">
        <v>9</v>
      </c>
      <c r="G27" s="14"/>
      <c r="H27" s="34">
        <v>7</v>
      </c>
    </row>
    <row r="28" spans="1:8" ht="26.25" thickBot="1" x14ac:dyDescent="0.3">
      <c r="A28" s="32" t="s">
        <v>51</v>
      </c>
      <c r="B28" s="4" t="s">
        <v>52</v>
      </c>
      <c r="C28" s="11" t="s">
        <v>8</v>
      </c>
      <c r="D28" s="12"/>
      <c r="E28" s="5">
        <v>13.4</v>
      </c>
      <c r="F28" s="13" t="s">
        <v>9</v>
      </c>
      <c r="G28" s="14"/>
      <c r="H28" s="34" t="s">
        <v>99</v>
      </c>
    </row>
    <row r="29" spans="1:8" ht="26.25" thickBot="1" x14ac:dyDescent="0.3">
      <c r="A29" s="32" t="s">
        <v>53</v>
      </c>
      <c r="B29" s="1" t="s">
        <v>54</v>
      </c>
      <c r="C29" s="11" t="s">
        <v>8</v>
      </c>
      <c r="D29" s="12"/>
      <c r="E29" s="5">
        <v>8.5</v>
      </c>
      <c r="F29" s="13" t="s">
        <v>9</v>
      </c>
      <c r="G29" s="14"/>
      <c r="H29" s="34">
        <v>5</v>
      </c>
    </row>
    <row r="30" spans="1:8" ht="26.25" thickBot="1" x14ac:dyDescent="0.3">
      <c r="A30" s="32" t="s">
        <v>55</v>
      </c>
      <c r="B30" s="4" t="s">
        <v>56</v>
      </c>
      <c r="C30" s="11" t="s">
        <v>8</v>
      </c>
      <c r="D30" s="12"/>
      <c r="E30" s="5">
        <v>27.1</v>
      </c>
      <c r="F30" s="13" t="s">
        <v>9</v>
      </c>
      <c r="G30" s="14"/>
      <c r="H30" s="34">
        <v>4</v>
      </c>
    </row>
    <row r="31" spans="1:8" ht="26.25" thickBot="1" x14ac:dyDescent="0.3">
      <c r="A31" s="32" t="s">
        <v>57</v>
      </c>
      <c r="B31" s="4" t="s">
        <v>58</v>
      </c>
      <c r="C31" s="11" t="s">
        <v>16</v>
      </c>
      <c r="D31" s="12"/>
      <c r="E31" s="5">
        <v>15</v>
      </c>
      <c r="F31" s="13" t="s">
        <v>28</v>
      </c>
      <c r="G31" s="14"/>
      <c r="H31" s="34" t="s">
        <v>101</v>
      </c>
    </row>
    <row r="32" spans="1:8" ht="26.25" thickBot="1" x14ac:dyDescent="0.3">
      <c r="A32" s="32" t="s">
        <v>59</v>
      </c>
      <c r="B32" s="4" t="s">
        <v>60</v>
      </c>
      <c r="C32" s="11" t="s">
        <v>33</v>
      </c>
      <c r="D32" s="12"/>
      <c r="E32" s="5">
        <v>58</v>
      </c>
      <c r="F32" s="13" t="s">
        <v>9</v>
      </c>
      <c r="G32" s="14"/>
      <c r="H32" s="34">
        <v>1</v>
      </c>
    </row>
    <row r="33" spans="1:8" ht="26.25" thickBot="1" x14ac:dyDescent="0.3">
      <c r="A33" s="32" t="s">
        <v>61</v>
      </c>
      <c r="B33" s="4" t="s">
        <v>62</v>
      </c>
      <c r="C33" s="11" t="s">
        <v>40</v>
      </c>
      <c r="D33" s="12"/>
      <c r="E33" s="5">
        <v>25.06</v>
      </c>
      <c r="F33" s="13" t="s">
        <v>9</v>
      </c>
      <c r="G33" s="14"/>
      <c r="H33" s="34">
        <v>7</v>
      </c>
    </row>
    <row r="34" spans="1:8" ht="15.75" thickBot="1" x14ac:dyDescent="0.3">
      <c r="A34" s="32" t="s">
        <v>63</v>
      </c>
      <c r="B34" s="4" t="s">
        <v>64</v>
      </c>
      <c r="C34" s="11" t="s">
        <v>33</v>
      </c>
      <c r="D34" s="12"/>
      <c r="E34" s="5">
        <v>44</v>
      </c>
      <c r="F34" s="13" t="s">
        <v>9</v>
      </c>
      <c r="G34" s="14"/>
      <c r="H34" s="34">
        <v>7</v>
      </c>
    </row>
    <row r="35" spans="1:8" ht="39" thickBot="1" x14ac:dyDescent="0.3">
      <c r="A35" s="32" t="s">
        <v>65</v>
      </c>
      <c r="B35" s="4" t="s">
        <v>66</v>
      </c>
      <c r="C35" s="11" t="s">
        <v>8</v>
      </c>
      <c r="D35" s="12"/>
      <c r="E35" s="5">
        <v>8.1999999999999993</v>
      </c>
      <c r="F35" s="13" t="s">
        <v>9</v>
      </c>
      <c r="G35" s="14"/>
      <c r="H35" s="34">
        <v>5</v>
      </c>
    </row>
    <row r="36" spans="1:8" ht="39" thickBot="1" x14ac:dyDescent="0.3">
      <c r="A36" s="32" t="s">
        <v>67</v>
      </c>
      <c r="B36" s="1" t="s">
        <v>68</v>
      </c>
      <c r="C36" s="11" t="s">
        <v>8</v>
      </c>
      <c r="D36" s="12"/>
      <c r="E36" s="5">
        <v>12.6</v>
      </c>
      <c r="F36" s="13" t="s">
        <v>69</v>
      </c>
      <c r="G36" s="14"/>
      <c r="H36" s="34">
        <v>4</v>
      </c>
    </row>
    <row r="37" spans="1:8" ht="28.5" thickBot="1" x14ac:dyDescent="0.3">
      <c r="A37" s="32">
        <v>24</v>
      </c>
      <c r="B37" s="1" t="s">
        <v>70</v>
      </c>
      <c r="C37" s="11" t="s">
        <v>71</v>
      </c>
      <c r="D37" s="12"/>
      <c r="E37" s="5">
        <v>12</v>
      </c>
      <c r="F37" s="13" t="s">
        <v>28</v>
      </c>
      <c r="G37" s="14"/>
      <c r="H37" s="34" t="s">
        <v>96</v>
      </c>
    </row>
    <row r="38" spans="1:8" ht="26.25" thickBot="1" x14ac:dyDescent="0.3">
      <c r="A38" s="32">
        <v>25</v>
      </c>
      <c r="B38" s="1" t="s">
        <v>72</v>
      </c>
      <c r="C38" s="15" t="s">
        <v>8</v>
      </c>
      <c r="D38" s="16"/>
      <c r="E38" s="6">
        <v>12</v>
      </c>
      <c r="F38" s="17" t="s">
        <v>73</v>
      </c>
      <c r="G38" s="18"/>
      <c r="H38" s="34">
        <v>2</v>
      </c>
    </row>
    <row r="39" spans="1:8" ht="51.75" thickBot="1" x14ac:dyDescent="0.3">
      <c r="A39" s="32"/>
      <c r="B39" s="4" t="s">
        <v>74</v>
      </c>
      <c r="C39" s="11" t="s">
        <v>75</v>
      </c>
      <c r="D39" s="12"/>
      <c r="E39" s="5">
        <v>24</v>
      </c>
      <c r="F39" s="13" t="s">
        <v>76</v>
      </c>
      <c r="G39" s="14"/>
      <c r="H39" s="34" t="s">
        <v>103</v>
      </c>
    </row>
    <row r="40" spans="1:8" ht="15.75" thickBot="1" x14ac:dyDescent="0.3">
      <c r="A40" s="25" t="s">
        <v>77</v>
      </c>
      <c r="B40" s="26"/>
      <c r="C40" s="26"/>
      <c r="D40" s="26"/>
      <c r="E40" s="26"/>
      <c r="F40" s="26"/>
      <c r="G40" s="27"/>
      <c r="H40" s="34"/>
    </row>
    <row r="41" spans="1:8" ht="26.25" thickBot="1" x14ac:dyDescent="0.3">
      <c r="A41" s="32" t="s">
        <v>78</v>
      </c>
      <c r="B41" s="4" t="s">
        <v>79</v>
      </c>
      <c r="C41" s="11" t="s">
        <v>80</v>
      </c>
      <c r="D41" s="12"/>
      <c r="E41" s="5">
        <v>33.5</v>
      </c>
      <c r="F41" s="13" t="s">
        <v>9</v>
      </c>
      <c r="G41" s="14"/>
      <c r="H41" s="34" t="s">
        <v>102</v>
      </c>
    </row>
    <row r="42" spans="1:8" ht="15.75" thickBot="1" x14ac:dyDescent="0.3">
      <c r="A42" s="32" t="s">
        <v>81</v>
      </c>
      <c r="B42" s="4" t="s">
        <v>82</v>
      </c>
      <c r="C42" s="11" t="s">
        <v>33</v>
      </c>
      <c r="D42" s="12"/>
      <c r="E42" s="5">
        <v>36.299999999999997</v>
      </c>
      <c r="F42" s="13" t="s">
        <v>9</v>
      </c>
      <c r="G42" s="14"/>
      <c r="H42" s="34">
        <v>1</v>
      </c>
    </row>
    <row r="43" spans="1:8" ht="26.25" thickBot="1" x14ac:dyDescent="0.3">
      <c r="A43" s="32" t="s">
        <v>83</v>
      </c>
      <c r="B43" s="7" t="s">
        <v>84</v>
      </c>
      <c r="C43" s="15" t="s">
        <v>8</v>
      </c>
      <c r="D43" s="16"/>
      <c r="E43" s="6">
        <v>37.799999999999997</v>
      </c>
      <c r="F43" s="17" t="s">
        <v>9</v>
      </c>
      <c r="G43" s="18"/>
      <c r="H43" s="34">
        <v>5</v>
      </c>
    </row>
    <row r="44" spans="1:8" ht="39" thickBot="1" x14ac:dyDescent="0.3">
      <c r="A44" s="32" t="s">
        <v>85</v>
      </c>
      <c r="B44" s="7" t="s">
        <v>86</v>
      </c>
      <c r="C44" s="15" t="s">
        <v>8</v>
      </c>
      <c r="D44" s="16"/>
      <c r="E44" s="6">
        <v>132.4</v>
      </c>
      <c r="F44" s="23" t="s">
        <v>69</v>
      </c>
      <c r="G44" s="24"/>
      <c r="H44" s="34">
        <v>4</v>
      </c>
    </row>
    <row r="45" spans="1:8" ht="26.25" thickBot="1" x14ac:dyDescent="0.3">
      <c r="A45" s="32">
        <v>26</v>
      </c>
      <c r="B45" s="7" t="s">
        <v>87</v>
      </c>
      <c r="C45" s="15" t="s">
        <v>8</v>
      </c>
      <c r="D45" s="16"/>
      <c r="E45" s="6">
        <v>30</v>
      </c>
      <c r="F45" s="17" t="s">
        <v>9</v>
      </c>
      <c r="G45" s="18"/>
      <c r="H45" s="34">
        <v>4</v>
      </c>
    </row>
    <row r="46" spans="1:8" ht="26.25" thickBot="1" x14ac:dyDescent="0.3">
      <c r="A46" s="32">
        <v>27</v>
      </c>
      <c r="B46" s="4" t="s">
        <v>88</v>
      </c>
      <c r="C46" s="11" t="s">
        <v>33</v>
      </c>
      <c r="D46" s="12"/>
      <c r="E46" s="5">
        <v>5</v>
      </c>
      <c r="F46" s="13" t="s">
        <v>73</v>
      </c>
      <c r="G46" s="14"/>
      <c r="H46" s="34">
        <v>5</v>
      </c>
    </row>
    <row r="47" spans="1:8" ht="26.25" thickBot="1" x14ac:dyDescent="0.3">
      <c r="A47" s="32">
        <v>28</v>
      </c>
      <c r="B47" s="4" t="s">
        <v>89</v>
      </c>
      <c r="C47" s="11" t="s">
        <v>8</v>
      </c>
      <c r="D47" s="12"/>
      <c r="E47" s="5">
        <v>5</v>
      </c>
      <c r="F47" s="13" t="s">
        <v>9</v>
      </c>
      <c r="G47" s="14"/>
      <c r="H47" s="34" t="s">
        <v>104</v>
      </c>
    </row>
    <row r="48" spans="1:8" ht="26.25" thickBot="1" x14ac:dyDescent="0.3">
      <c r="A48" s="33">
        <v>29</v>
      </c>
      <c r="B48" s="1" t="s">
        <v>90</v>
      </c>
      <c r="C48" s="19" t="s">
        <v>91</v>
      </c>
      <c r="D48" s="20"/>
      <c r="E48" s="8">
        <v>49</v>
      </c>
      <c r="F48" s="21" t="s">
        <v>73</v>
      </c>
      <c r="G48" s="22"/>
      <c r="H48" s="34" t="s">
        <v>105</v>
      </c>
    </row>
    <row r="49" spans="1:8" ht="26.25" thickBot="1" x14ac:dyDescent="0.3">
      <c r="A49" s="32">
        <v>30</v>
      </c>
      <c r="B49" s="4" t="s">
        <v>92</v>
      </c>
      <c r="C49" s="11" t="s">
        <v>91</v>
      </c>
      <c r="D49" s="12"/>
      <c r="E49" s="5">
        <v>20</v>
      </c>
      <c r="F49" s="13" t="s">
        <v>9</v>
      </c>
      <c r="G49" s="14"/>
      <c r="H49" s="34">
        <v>4</v>
      </c>
    </row>
    <row r="50" spans="1:8" ht="39" thickBot="1" x14ac:dyDescent="0.3">
      <c r="A50" s="32">
        <v>31</v>
      </c>
      <c r="B50" s="7" t="s">
        <v>93</v>
      </c>
      <c r="C50" s="15" t="s">
        <v>8</v>
      </c>
      <c r="D50" s="16"/>
      <c r="E50" s="6">
        <v>160</v>
      </c>
      <c r="F50" s="17" t="s">
        <v>69</v>
      </c>
      <c r="G50" s="18"/>
      <c r="H50" s="34" t="s">
        <v>97</v>
      </c>
    </row>
    <row r="51" spans="1:8" ht="64.5" thickBot="1" x14ac:dyDescent="0.3">
      <c r="A51" s="32"/>
      <c r="B51" s="4" t="s">
        <v>94</v>
      </c>
      <c r="C51" s="11" t="s">
        <v>75</v>
      </c>
      <c r="D51" s="12"/>
      <c r="E51" s="5">
        <v>85</v>
      </c>
      <c r="F51" s="13" t="s">
        <v>76</v>
      </c>
      <c r="G51" s="14"/>
      <c r="H51" s="34" t="s">
        <v>103</v>
      </c>
    </row>
    <row r="52" spans="1:8" x14ac:dyDescent="0.25">
      <c r="A52" s="10"/>
      <c r="B52" s="10"/>
      <c r="C52" s="10"/>
      <c r="D52" s="10"/>
      <c r="E52" s="10"/>
      <c r="F52" s="10"/>
      <c r="G52" s="10"/>
    </row>
    <row r="53" spans="1:8" x14ac:dyDescent="0.25">
      <c r="A53" s="60" t="s">
        <v>113</v>
      </c>
      <c r="B53" s="60"/>
      <c r="C53" s="9"/>
      <c r="D53" s="9"/>
      <c r="E53" s="9"/>
      <c r="F53" s="9"/>
      <c r="G53" s="9"/>
    </row>
  </sheetData>
  <mergeCells count="77">
    <mergeCell ref="A1:H1"/>
    <mergeCell ref="A53:B53"/>
    <mergeCell ref="D8:F8"/>
    <mergeCell ref="D9:F9"/>
    <mergeCell ref="D10:F10"/>
    <mergeCell ref="D11:F11"/>
    <mergeCell ref="D12:F12"/>
    <mergeCell ref="D13:F13"/>
    <mergeCell ref="D2:F2"/>
    <mergeCell ref="A3:G3"/>
    <mergeCell ref="D4:F4"/>
    <mergeCell ref="D5:F5"/>
    <mergeCell ref="D6:F6"/>
    <mergeCell ref="D7:F7"/>
    <mergeCell ref="D20:F20"/>
    <mergeCell ref="D21:F21"/>
    <mergeCell ref="D22:F22"/>
    <mergeCell ref="D23:F23"/>
    <mergeCell ref="D24:F24"/>
    <mergeCell ref="D14:F14"/>
    <mergeCell ref="D15:F15"/>
    <mergeCell ref="D16:F16"/>
    <mergeCell ref="D17:F17"/>
    <mergeCell ref="D18:F18"/>
    <mergeCell ref="D19:F19"/>
    <mergeCell ref="A25:G25"/>
    <mergeCell ref="C26:D26"/>
    <mergeCell ref="F26:G26"/>
    <mergeCell ref="C27:D27"/>
    <mergeCell ref="F27:G27"/>
    <mergeCell ref="C28:D28"/>
    <mergeCell ref="F28:G28"/>
    <mergeCell ref="C32:D32"/>
    <mergeCell ref="F32:G32"/>
    <mergeCell ref="C33:D33"/>
    <mergeCell ref="F33:G33"/>
    <mergeCell ref="C34:D34"/>
    <mergeCell ref="F34:G34"/>
    <mergeCell ref="C29:D29"/>
    <mergeCell ref="F29:G29"/>
    <mergeCell ref="C30:D30"/>
    <mergeCell ref="F30:G30"/>
    <mergeCell ref="C31:D31"/>
    <mergeCell ref="F31:G31"/>
    <mergeCell ref="C38:D38"/>
    <mergeCell ref="F38:G38"/>
    <mergeCell ref="C39:D39"/>
    <mergeCell ref="F39:G39"/>
    <mergeCell ref="C35:D35"/>
    <mergeCell ref="F35:G35"/>
    <mergeCell ref="C36:D36"/>
    <mergeCell ref="F36:G36"/>
    <mergeCell ref="C37:D37"/>
    <mergeCell ref="F37:G37"/>
    <mergeCell ref="C43:D43"/>
    <mergeCell ref="F43:G43"/>
    <mergeCell ref="C44:D44"/>
    <mergeCell ref="F44:G44"/>
    <mergeCell ref="C45:D45"/>
    <mergeCell ref="F45:G45"/>
    <mergeCell ref="A40:G40"/>
    <mergeCell ref="C41:D41"/>
    <mergeCell ref="F41:G41"/>
    <mergeCell ref="C42:D42"/>
    <mergeCell ref="F42:G42"/>
    <mergeCell ref="C49:D49"/>
    <mergeCell ref="F49:G49"/>
    <mergeCell ref="C50:D50"/>
    <mergeCell ref="F50:G50"/>
    <mergeCell ref="C51:D51"/>
    <mergeCell ref="F51:G51"/>
    <mergeCell ref="C46:D46"/>
    <mergeCell ref="F46:G46"/>
    <mergeCell ref="C47:D47"/>
    <mergeCell ref="F47:G47"/>
    <mergeCell ref="C48:D48"/>
    <mergeCell ref="F48:G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DOT Funding Totals</vt:lpstr>
      <vt:lpstr>DOT Proj. Assembly Dist.</vt:lpstr>
    </vt:vector>
  </TitlesOfParts>
  <Company>MSB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Coleman</dc:creator>
  <cp:lastModifiedBy>Ben Coleman</cp:lastModifiedBy>
  <dcterms:created xsi:type="dcterms:W3CDTF">2017-11-28T18:38:37Z</dcterms:created>
  <dcterms:modified xsi:type="dcterms:W3CDTF">2018-01-10T02:49:12Z</dcterms:modified>
</cp:coreProperties>
</file>